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%&quot;"/>
    <numFmt numFmtId="165" formatCode="0.0%"/>
    <numFmt numFmtId="166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right"/>
    </xf>
    <xf numFmtId="164" fontId="4" fillId="6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5" fontId="5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1" fontId="4" fillId="6" borderId="1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center" vertical="center" wrapText="1"/>
    </xf>
    <xf numFmtId="166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left" vertical="center" wrapText="1"/>
    </xf>
    <xf numFmtId="166" fontId="5" fillId="5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left" vertical="center" wrapText="1"/>
    </xf>
    <xf numFmtId="166" fontId="5" fillId="3" borderId="1" applyAlignment="1" pivotButton="0" quotePrefix="0" xfId="0">
      <alignment horizontal="left" vertical="center" wrapText="1"/>
    </xf>
    <xf numFmtId="1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/>
    </xf>
    <xf numFmtId="0" fontId="4" fillId="6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P4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8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10" customWidth="1" min="15" max="15"/>
    <col width="12" customWidth="1" min="16" max="16"/>
    <col width="14" customWidth="1" min="17" max="17"/>
    <col width="14" customWidth="1" min="18" max="18"/>
  </cols>
  <sheetData>
    <row r="1" ht="28" customHeight="1">
      <c r="A1" s="1" t="inlineStr">
        <is>
          <t>Supplier Scorecard — Monthly KPI Tracking (12 Months)</t>
        </is>
      </c>
    </row>
    <row r="2" ht="18" customHeight="1">
      <c r="A2" s="2" t="inlineStr">
        <is>
          <t>ISO 9001:2015 §9.1  |  ASCM SCOR  |  ISM / CIPS Supplier Performance  |  v2.5</t>
        </is>
      </c>
    </row>
    <row r="4" ht="22" customHeight="1">
      <c r="A4" s="3" t="inlineStr">
        <is>
          <t>Supplier Information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Supplier ID</t>
        </is>
      </c>
      <c r="B6" s="5" t="inlineStr"/>
    </row>
    <row r="7">
      <c r="A7" s="4" t="inlineStr">
        <is>
          <t>Category</t>
        </is>
      </c>
      <c r="B7" s="5" t="inlineStr"/>
    </row>
    <row r="8">
      <c r="A8" s="4" t="inlineStr">
        <is>
          <t>Site / Plant</t>
        </is>
      </c>
      <c r="B8" s="5" t="inlineStr"/>
    </row>
    <row r="9">
      <c r="A9" s="4" t="inlineStr">
        <is>
          <t>Period</t>
        </is>
      </c>
      <c r="B9" s="5" t="inlineStr"/>
    </row>
    <row r="10">
      <c r="A10" s="4" t="inlineStr">
        <is>
          <t>Owner</t>
        </is>
      </c>
      <c r="B10" s="5" t="inlineStr"/>
    </row>
    <row r="12" ht="22" customHeight="1">
      <c r="A12" s="3" t="inlineStr">
        <is>
          <t>KPI Weights (must total 100%)</t>
        </is>
      </c>
    </row>
    <row r="13" ht="32" customHeight="1">
      <c r="A13" s="6" t="inlineStr">
        <is>
          <t>#</t>
        </is>
      </c>
      <c r="B13" s="6" t="inlineStr">
        <is>
          <t>KPI</t>
        </is>
      </c>
      <c r="C13" s="6" t="inlineStr">
        <is>
          <t>Definition</t>
        </is>
      </c>
      <c r="D13" s="6" t="inlineStr">
        <is>
          <t>Target</t>
        </is>
      </c>
      <c r="E13" s="6" t="inlineStr">
        <is>
          <t>Weight %</t>
        </is>
      </c>
      <c r="F13" s="6" t="inlineStr">
        <is>
          <t>Direction</t>
        </is>
      </c>
    </row>
    <row r="14">
      <c r="A14" s="7" t="n">
        <v>1</v>
      </c>
      <c r="B14" s="8" t="inlineStr">
        <is>
          <t>OTD %</t>
        </is>
      </c>
      <c r="C14" s="8" t="inlineStr">
        <is>
          <t>On-Time Delivery: deliveries on or before commit date ÷ total deliveries × 100</t>
        </is>
      </c>
      <c r="D14" s="8" t="inlineStr">
        <is>
          <t>≥ 95%</t>
        </is>
      </c>
      <c r="E14" s="7" t="n">
        <v>20</v>
      </c>
      <c r="F14" s="8" t="inlineStr">
        <is>
          <t>Higher is better</t>
        </is>
      </c>
    </row>
    <row r="15">
      <c r="A15" s="9" t="n">
        <v>2</v>
      </c>
      <c r="B15" s="10" t="inlineStr">
        <is>
          <t>OTIF %</t>
        </is>
      </c>
      <c r="C15" s="10" t="inlineStr">
        <is>
          <t>On-Time In-Full: deliveries on time AND with full quantity ÷ total × 100</t>
        </is>
      </c>
      <c r="D15" s="10" t="inlineStr">
        <is>
          <t>≥ 90%</t>
        </is>
      </c>
      <c r="E15" s="9" t="n">
        <v>20</v>
      </c>
      <c r="F15" s="10" t="inlineStr">
        <is>
          <t>Higher is better</t>
        </is>
      </c>
    </row>
    <row r="16">
      <c r="A16" s="7" t="n">
        <v>3</v>
      </c>
      <c r="B16" s="8" t="inlineStr">
        <is>
          <t>DPPM</t>
        </is>
      </c>
      <c r="C16" s="8" t="inlineStr">
        <is>
          <t>Defective Parts Per Million: (defective units / total units) × 1,000,000</t>
        </is>
      </c>
      <c r="D16" s="8" t="inlineStr">
        <is>
          <t>≤ 500</t>
        </is>
      </c>
      <c r="E16" s="7" t="n">
        <v>15</v>
      </c>
      <c r="F16" s="8" t="inlineStr">
        <is>
          <t>Lower is better</t>
        </is>
      </c>
    </row>
    <row r="17">
      <c r="A17" s="9" t="n">
        <v>4</v>
      </c>
      <c r="B17" s="10" t="inlineStr">
        <is>
          <t>Quality Accept %</t>
        </is>
      </c>
      <c r="C17" s="10" t="inlineStr">
        <is>
          <t>Lots accepted first-pass ÷ total lots received × 100</t>
        </is>
      </c>
      <c r="D17" s="10" t="inlineStr">
        <is>
          <t>≥ 98%</t>
        </is>
      </c>
      <c r="E17" s="9" t="n">
        <v>15</v>
      </c>
      <c r="F17" s="10" t="inlineStr">
        <is>
          <t>Higher is better</t>
        </is>
      </c>
    </row>
    <row r="18">
      <c r="A18" s="7" t="n">
        <v>5</v>
      </c>
      <c r="B18" s="8" t="inlineStr">
        <is>
          <t>NCR Rate</t>
        </is>
      </c>
      <c r="C18" s="8" t="inlineStr">
        <is>
          <t>Nonconformance Reports per million parts delivered</t>
        </is>
      </c>
      <c r="D18" s="8" t="inlineStr">
        <is>
          <t>≤ 100</t>
        </is>
      </c>
      <c r="E18" s="7" t="n">
        <v>10</v>
      </c>
      <c r="F18" s="8" t="inlineStr">
        <is>
          <t>Lower is better</t>
        </is>
      </c>
    </row>
    <row r="19">
      <c r="A19" s="9" t="n">
        <v>6</v>
      </c>
      <c r="B19" s="10" t="inlineStr">
        <is>
          <t>Fill Rate</t>
        </is>
      </c>
      <c r="C19" s="10" t="inlineStr">
        <is>
          <t>Orders filled completely from stock ÷ total orders × 100</t>
        </is>
      </c>
      <c r="D19" s="10" t="inlineStr">
        <is>
          <t>≥ 95%</t>
        </is>
      </c>
      <c r="E19" s="9" t="n">
        <v>10</v>
      </c>
      <c r="F19" s="10" t="inlineStr">
        <is>
          <t>Higher is better</t>
        </is>
      </c>
    </row>
    <row r="20">
      <c r="A20" s="7" t="n">
        <v>7</v>
      </c>
      <c r="B20" s="8" t="inlineStr">
        <is>
          <t>Lead Time (days)</t>
        </is>
      </c>
      <c r="C20" s="8" t="inlineStr">
        <is>
          <t>Average actual lead time vs commit</t>
        </is>
      </c>
      <c r="D20" s="8" t="inlineStr">
        <is>
          <t>≤ 21d</t>
        </is>
      </c>
      <c r="E20" s="7" t="n">
        <v>5</v>
      </c>
      <c r="F20" s="8" t="inlineStr">
        <is>
          <t>Lower is better</t>
        </is>
      </c>
    </row>
    <row r="21">
      <c r="A21" s="9" t="n">
        <v>8</v>
      </c>
      <c r="B21" s="10" t="inlineStr">
        <is>
          <t>Responsiveness</t>
        </is>
      </c>
      <c r="C21" s="10" t="inlineStr">
        <is>
          <t>Average acknowledgment time to RFQ / issues (hours)</t>
        </is>
      </c>
      <c r="D21" s="10" t="inlineStr">
        <is>
          <t>≤ 24h</t>
        </is>
      </c>
      <c r="E21" s="9" t="n">
        <v>5</v>
      </c>
      <c r="F21" s="10" t="inlineStr">
        <is>
          <t>Lower is better</t>
        </is>
      </c>
    </row>
    <row r="23">
      <c r="D23" s="11" t="inlineStr">
        <is>
          <t>Total:</t>
        </is>
      </c>
      <c r="E23" s="12">
        <f>SUM(E14:E21)</f>
        <v/>
      </c>
    </row>
    <row r="25" ht="22" customHeight="1">
      <c r="A25" s="3" t="inlineStr">
        <is>
          <t>Monthly KPI Performance (12 months)</t>
        </is>
      </c>
    </row>
    <row r="26" ht="32" customHeight="1">
      <c r="A26" s="6" t="inlineStr">
        <is>
          <t>KPI</t>
        </is>
      </c>
      <c r="B26" s="6" t="inlineStr">
        <is>
          <t>Unit</t>
        </is>
      </c>
      <c r="C26" s="6" t="inlineStr">
        <is>
          <t>Jan</t>
        </is>
      </c>
      <c r="D26" s="6" t="inlineStr">
        <is>
          <t>Feb</t>
        </is>
      </c>
      <c r="E26" s="6" t="inlineStr">
        <is>
          <t>Mar</t>
        </is>
      </c>
      <c r="F26" s="6" t="inlineStr">
        <is>
          <t>Apr</t>
        </is>
      </c>
      <c r="G26" s="6" t="inlineStr">
        <is>
          <t>May</t>
        </is>
      </c>
      <c r="H26" s="6" t="inlineStr">
        <is>
          <t>Jun</t>
        </is>
      </c>
      <c r="I26" s="6" t="inlineStr">
        <is>
          <t>Jul</t>
        </is>
      </c>
      <c r="J26" s="6" t="inlineStr">
        <is>
          <t>Aug</t>
        </is>
      </c>
      <c r="K26" s="6" t="inlineStr">
        <is>
          <t>Sep</t>
        </is>
      </c>
      <c r="L26" s="6" t="inlineStr">
        <is>
          <t>Oct</t>
        </is>
      </c>
      <c r="M26" s="6" t="inlineStr">
        <is>
          <t>Nov</t>
        </is>
      </c>
      <c r="N26" s="6" t="inlineStr">
        <is>
          <t>Dec</t>
        </is>
      </c>
      <c r="O26" s="6" t="inlineStr">
        <is>
          <t>YTD Avg</t>
        </is>
      </c>
      <c r="P26" s="6" t="inlineStr">
        <is>
          <t>YTD Trend</t>
        </is>
      </c>
    </row>
    <row r="27">
      <c r="A27" s="13" t="inlineStr">
        <is>
          <t>OTD %</t>
        </is>
      </c>
      <c r="B27" s="13" t="inlineStr">
        <is>
          <t>%</t>
        </is>
      </c>
      <c r="C27" s="14" t="n">
        <v>0.95</v>
      </c>
      <c r="D27" s="14" t="n">
        <v>0.95</v>
      </c>
      <c r="E27" s="14" t="n">
        <v>0.95</v>
      </c>
      <c r="F27" s="14" t="n">
        <v>0.95</v>
      </c>
      <c r="G27" s="14" t="n">
        <v>0.95</v>
      </c>
      <c r="H27" s="14" t="n">
        <v>0.95</v>
      </c>
      <c r="I27" s="14" t="n">
        <v>0.95</v>
      </c>
      <c r="J27" s="14" t="n">
        <v>0.95</v>
      </c>
      <c r="K27" s="14" t="n">
        <v>0.95</v>
      </c>
      <c r="L27" s="14" t="n">
        <v>0.95</v>
      </c>
      <c r="M27" s="14" t="n">
        <v>0.95</v>
      </c>
      <c r="N27" s="14" t="n">
        <v>0.95</v>
      </c>
      <c r="O27" s="15">
        <f>AVERAGE(C27:N27)</f>
        <v/>
      </c>
      <c r="P27" s="16">
        <f>IF(AVERAGE(L27:N27)-AVERAGE(C27:E27)&gt;0,"Improving",IF(AVERAGE(L27:N27)-AVERAGE(C27:E27)&lt;0,"Declining","Stable"))</f>
        <v/>
      </c>
    </row>
    <row r="28">
      <c r="A28" s="17" t="inlineStr">
        <is>
          <t>OTIF %</t>
        </is>
      </c>
      <c r="B28" s="17" t="inlineStr">
        <is>
          <t>%</t>
        </is>
      </c>
      <c r="C28" s="18" t="n">
        <v>0.9</v>
      </c>
      <c r="D28" s="18" t="n">
        <v>0.9</v>
      </c>
      <c r="E28" s="18" t="n">
        <v>0.9</v>
      </c>
      <c r="F28" s="18" t="n">
        <v>0.9</v>
      </c>
      <c r="G28" s="18" t="n">
        <v>0.9</v>
      </c>
      <c r="H28" s="18" t="n">
        <v>0.9</v>
      </c>
      <c r="I28" s="18" t="n">
        <v>0.9</v>
      </c>
      <c r="J28" s="18" t="n">
        <v>0.9</v>
      </c>
      <c r="K28" s="18" t="n">
        <v>0.9</v>
      </c>
      <c r="L28" s="18" t="n">
        <v>0.9</v>
      </c>
      <c r="M28" s="18" t="n">
        <v>0.9</v>
      </c>
      <c r="N28" s="18" t="n">
        <v>0.9</v>
      </c>
      <c r="O28" s="15">
        <f>AVERAGE(C28:N28)</f>
        <v/>
      </c>
      <c r="P28" s="19">
        <f>IF(AVERAGE(L28:N28)-AVERAGE(C28:E28)&gt;0,"Improving",IF(AVERAGE(L28:N28)-AVERAGE(C28:E28)&lt;0,"Declining","Stable"))</f>
        <v/>
      </c>
    </row>
    <row r="29">
      <c r="A29" s="13" t="inlineStr">
        <is>
          <t>DPPM</t>
        </is>
      </c>
      <c r="B29" s="13" t="inlineStr">
        <is>
          <t>ppm</t>
        </is>
      </c>
      <c r="C29" s="20" t="n">
        <v>500</v>
      </c>
      <c r="D29" s="20" t="n">
        <v>500</v>
      </c>
      <c r="E29" s="20" t="n">
        <v>500</v>
      </c>
      <c r="F29" s="20" t="n">
        <v>500</v>
      </c>
      <c r="G29" s="20" t="n">
        <v>500</v>
      </c>
      <c r="H29" s="20" t="n">
        <v>500</v>
      </c>
      <c r="I29" s="20" t="n">
        <v>500</v>
      </c>
      <c r="J29" s="20" t="n">
        <v>500</v>
      </c>
      <c r="K29" s="20" t="n">
        <v>500</v>
      </c>
      <c r="L29" s="20" t="n">
        <v>500</v>
      </c>
      <c r="M29" s="20" t="n">
        <v>500</v>
      </c>
      <c r="N29" s="20" t="n">
        <v>500</v>
      </c>
      <c r="O29" s="21">
        <f>AVERAGE(C29:N29)</f>
        <v/>
      </c>
      <c r="P29" s="16">
        <f>IF(AVERAGE(L29:N29)-AVERAGE(C29:E29)&gt;0,"Improving",IF(AVERAGE(L29:N29)-AVERAGE(C29:E29)&lt;0,"Declining","Stable"))</f>
        <v/>
      </c>
    </row>
    <row r="30">
      <c r="A30" s="17" t="inlineStr">
        <is>
          <t>Quality Accept %</t>
        </is>
      </c>
      <c r="B30" s="17" t="inlineStr">
        <is>
          <t>%</t>
        </is>
      </c>
      <c r="C30" s="18" t="n">
        <v>0.98</v>
      </c>
      <c r="D30" s="18" t="n">
        <v>0.98</v>
      </c>
      <c r="E30" s="18" t="n">
        <v>0.98</v>
      </c>
      <c r="F30" s="18" t="n">
        <v>0.98</v>
      </c>
      <c r="G30" s="18" t="n">
        <v>0.98</v>
      </c>
      <c r="H30" s="18" t="n">
        <v>0.98</v>
      </c>
      <c r="I30" s="18" t="n">
        <v>0.98</v>
      </c>
      <c r="J30" s="18" t="n">
        <v>0.98</v>
      </c>
      <c r="K30" s="18" t="n">
        <v>0.98</v>
      </c>
      <c r="L30" s="18" t="n">
        <v>0.98</v>
      </c>
      <c r="M30" s="18" t="n">
        <v>0.98</v>
      </c>
      <c r="N30" s="18" t="n">
        <v>0.98</v>
      </c>
      <c r="O30" s="15">
        <f>AVERAGE(C30:N30)</f>
        <v/>
      </c>
      <c r="P30" s="19">
        <f>IF(AVERAGE(L30:N30)-AVERAGE(C30:E30)&gt;0,"Improving",IF(AVERAGE(L30:N30)-AVERAGE(C30:E30)&lt;0,"Declining","Stable"))</f>
        <v/>
      </c>
    </row>
    <row r="31">
      <c r="A31" s="13" t="inlineStr">
        <is>
          <t>NCR Rate</t>
        </is>
      </c>
      <c r="B31" s="13" t="inlineStr">
        <is>
          <t>ppm</t>
        </is>
      </c>
      <c r="C31" s="20" t="n">
        <v>100</v>
      </c>
      <c r="D31" s="20" t="n">
        <v>100</v>
      </c>
      <c r="E31" s="20" t="n">
        <v>100</v>
      </c>
      <c r="F31" s="20" t="n">
        <v>100</v>
      </c>
      <c r="G31" s="20" t="n">
        <v>100</v>
      </c>
      <c r="H31" s="20" t="n">
        <v>100</v>
      </c>
      <c r="I31" s="20" t="n">
        <v>100</v>
      </c>
      <c r="J31" s="20" t="n">
        <v>100</v>
      </c>
      <c r="K31" s="20" t="n">
        <v>100</v>
      </c>
      <c r="L31" s="20" t="n">
        <v>100</v>
      </c>
      <c r="M31" s="20" t="n">
        <v>100</v>
      </c>
      <c r="N31" s="20" t="n">
        <v>100</v>
      </c>
      <c r="O31" s="21">
        <f>AVERAGE(C31:N31)</f>
        <v/>
      </c>
      <c r="P31" s="16">
        <f>IF(AVERAGE(L31:N31)-AVERAGE(C31:E31)&gt;0,"Improving",IF(AVERAGE(L31:N31)-AVERAGE(C31:E31)&lt;0,"Declining","Stable"))</f>
        <v/>
      </c>
    </row>
    <row r="32">
      <c r="A32" s="17" t="inlineStr">
        <is>
          <t>Fill Rate</t>
        </is>
      </c>
      <c r="B32" s="17" t="inlineStr">
        <is>
          <t>%</t>
        </is>
      </c>
      <c r="C32" s="18" t="n">
        <v>0.95</v>
      </c>
      <c r="D32" s="18" t="n">
        <v>0.95</v>
      </c>
      <c r="E32" s="18" t="n">
        <v>0.95</v>
      </c>
      <c r="F32" s="18" t="n">
        <v>0.95</v>
      </c>
      <c r="G32" s="18" t="n">
        <v>0.95</v>
      </c>
      <c r="H32" s="18" t="n">
        <v>0.95</v>
      </c>
      <c r="I32" s="18" t="n">
        <v>0.95</v>
      </c>
      <c r="J32" s="18" t="n">
        <v>0.95</v>
      </c>
      <c r="K32" s="18" t="n">
        <v>0.95</v>
      </c>
      <c r="L32" s="18" t="n">
        <v>0.95</v>
      </c>
      <c r="M32" s="18" t="n">
        <v>0.95</v>
      </c>
      <c r="N32" s="18" t="n">
        <v>0.95</v>
      </c>
      <c r="O32" s="15">
        <f>AVERAGE(C32:N32)</f>
        <v/>
      </c>
      <c r="P32" s="19">
        <f>IF(AVERAGE(L32:N32)-AVERAGE(C32:E32)&gt;0,"Improving",IF(AVERAGE(L32:N32)-AVERAGE(C32:E32)&lt;0,"Declining","Stable"))</f>
        <v/>
      </c>
    </row>
    <row r="33">
      <c r="A33" s="13" t="inlineStr">
        <is>
          <t>Lead Time (days)</t>
        </is>
      </c>
      <c r="B33" s="13" t="inlineStr">
        <is>
          <t>days</t>
        </is>
      </c>
      <c r="C33" s="20" t="n">
        <v>21</v>
      </c>
      <c r="D33" s="20" t="n">
        <v>21</v>
      </c>
      <c r="E33" s="20" t="n">
        <v>21</v>
      </c>
      <c r="F33" s="20" t="n">
        <v>21</v>
      </c>
      <c r="G33" s="20" t="n">
        <v>21</v>
      </c>
      <c r="H33" s="20" t="n">
        <v>21</v>
      </c>
      <c r="I33" s="20" t="n">
        <v>21</v>
      </c>
      <c r="J33" s="20" t="n">
        <v>21</v>
      </c>
      <c r="K33" s="20" t="n">
        <v>21</v>
      </c>
      <c r="L33" s="20" t="n">
        <v>21</v>
      </c>
      <c r="M33" s="20" t="n">
        <v>21</v>
      </c>
      <c r="N33" s="20" t="n">
        <v>21</v>
      </c>
      <c r="O33" s="22">
        <f>AVERAGE(C33:N33)</f>
        <v/>
      </c>
      <c r="P33" s="16">
        <f>IF(AVERAGE(L33:N33)-AVERAGE(C33:E33)&gt;0,"Improving",IF(AVERAGE(L33:N33)-AVERAGE(C33:E33)&lt;0,"Declining","Stable"))</f>
        <v/>
      </c>
    </row>
    <row r="34">
      <c r="A34" s="17" t="inlineStr">
        <is>
          <t>Responsiveness</t>
        </is>
      </c>
      <c r="B34" s="17" t="inlineStr">
        <is>
          <t>hours</t>
        </is>
      </c>
      <c r="C34" s="23" t="n">
        <v>24</v>
      </c>
      <c r="D34" s="23" t="n">
        <v>24</v>
      </c>
      <c r="E34" s="23" t="n">
        <v>24</v>
      </c>
      <c r="F34" s="23" t="n">
        <v>24</v>
      </c>
      <c r="G34" s="23" t="n">
        <v>24</v>
      </c>
      <c r="H34" s="23" t="n">
        <v>24</v>
      </c>
      <c r="I34" s="23" t="n">
        <v>24</v>
      </c>
      <c r="J34" s="23" t="n">
        <v>24</v>
      </c>
      <c r="K34" s="23" t="n">
        <v>24</v>
      </c>
      <c r="L34" s="23" t="n">
        <v>24</v>
      </c>
      <c r="M34" s="23" t="n">
        <v>24</v>
      </c>
      <c r="N34" s="23" t="n">
        <v>24</v>
      </c>
      <c r="O34" s="22">
        <f>AVERAGE(C34:N34)</f>
        <v/>
      </c>
      <c r="P34" s="19">
        <f>IF(AVERAGE(L34:N34)-AVERAGE(C34:E34)&gt;0,"Improving",IF(AVERAGE(L34:N34)-AVERAGE(C34:E34)&lt;0,"Declining","Stable"))</f>
        <v/>
      </c>
    </row>
    <row r="36" ht="22" customHeight="1">
      <c r="A36" s="3" t="inlineStr">
        <is>
          <t>Weighted Performance Score (YTD)</t>
        </is>
      </c>
    </row>
    <row r="37" ht="32" customHeight="1">
      <c r="A37" s="6" t="inlineStr">
        <is>
          <t>KPI</t>
        </is>
      </c>
      <c r="B37" s="6" t="inlineStr">
        <is>
          <t>YTD Value</t>
        </is>
      </c>
      <c r="C37" s="6" t="inlineStr">
        <is>
          <t>Target</t>
        </is>
      </c>
      <c r="D37" s="6" t="inlineStr">
        <is>
          <t>Achievement</t>
        </is>
      </c>
      <c r="E37" s="6" t="inlineStr">
        <is>
          <t>Score (0-100)</t>
        </is>
      </c>
      <c r="F37" s="6" t="inlineStr">
        <is>
          <t>Weight</t>
        </is>
      </c>
      <c r="G37" s="6" t="inlineStr">
        <is>
          <t>Weighted Score</t>
        </is>
      </c>
    </row>
    <row r="38">
      <c r="A38" s="17" t="inlineStr">
        <is>
          <t>OTD %</t>
        </is>
      </c>
      <c r="B38" s="24">
        <f>O27</f>
        <v/>
      </c>
      <c r="C38" s="17">
        <f>"95%"</f>
        <v/>
      </c>
      <c r="D38" s="24">
        <f>B38/0.95</f>
        <v/>
      </c>
      <c r="E38" s="25">
        <f>MIN(100,D38*100)</f>
        <v/>
      </c>
      <c r="F38" s="10">
        <f>E14</f>
        <v/>
      </c>
      <c r="G38" s="25">
        <f>E38*F38/100</f>
        <v/>
      </c>
    </row>
    <row r="39">
      <c r="A39" s="13" t="inlineStr">
        <is>
          <t>OTIF %</t>
        </is>
      </c>
      <c r="B39" s="26">
        <f>O28</f>
        <v/>
      </c>
      <c r="C39" s="13">
        <f>"90%"</f>
        <v/>
      </c>
      <c r="D39" s="26">
        <f>B39/0.9</f>
        <v/>
      </c>
      <c r="E39" s="27">
        <f>MIN(100,D39*100)</f>
        <v/>
      </c>
      <c r="F39" s="8">
        <f>E15</f>
        <v/>
      </c>
      <c r="G39" s="27">
        <f>E39*F39/100</f>
        <v/>
      </c>
    </row>
    <row r="40">
      <c r="A40" s="17" t="inlineStr">
        <is>
          <t>DPPM</t>
        </is>
      </c>
      <c r="B40" s="28">
        <f>O29</f>
        <v/>
      </c>
      <c r="C40" s="17">
        <f>"≤ 500"</f>
        <v/>
      </c>
      <c r="D40" s="24">
        <f>IF(B40=0,1,MIN(1,500/B40))</f>
        <v/>
      </c>
      <c r="E40" s="25">
        <f>MIN(100,D40*100)</f>
        <v/>
      </c>
      <c r="F40" s="10">
        <f>E16</f>
        <v/>
      </c>
      <c r="G40" s="25">
        <f>E40*F40/100</f>
        <v/>
      </c>
    </row>
    <row r="41">
      <c r="A41" s="13" t="inlineStr">
        <is>
          <t>Quality Accept %</t>
        </is>
      </c>
      <c r="B41" s="26">
        <f>O30</f>
        <v/>
      </c>
      <c r="C41" s="13">
        <f>"98%"</f>
        <v/>
      </c>
      <c r="D41" s="26">
        <f>B41/0.98</f>
        <v/>
      </c>
      <c r="E41" s="27">
        <f>MIN(100,D41*100)</f>
        <v/>
      </c>
      <c r="F41" s="8">
        <f>E17</f>
        <v/>
      </c>
      <c r="G41" s="27">
        <f>E41*F41/100</f>
        <v/>
      </c>
    </row>
    <row r="42">
      <c r="A42" s="17" t="inlineStr">
        <is>
          <t>NCR Rate</t>
        </is>
      </c>
      <c r="B42" s="28">
        <f>O31</f>
        <v/>
      </c>
      <c r="C42" s="17">
        <f>"≤ 100"</f>
        <v/>
      </c>
      <c r="D42" s="24">
        <f>IF(B42=0,1,MIN(1,100/B42))</f>
        <v/>
      </c>
      <c r="E42" s="25">
        <f>MIN(100,D42*100)</f>
        <v/>
      </c>
      <c r="F42" s="10">
        <f>E18</f>
        <v/>
      </c>
      <c r="G42" s="25">
        <f>E42*F42/100</f>
        <v/>
      </c>
    </row>
    <row r="43">
      <c r="A43" s="13" t="inlineStr">
        <is>
          <t>Fill Rate</t>
        </is>
      </c>
      <c r="B43" s="26">
        <f>O32</f>
        <v/>
      </c>
      <c r="C43" s="13">
        <f>"95%"</f>
        <v/>
      </c>
      <c r="D43" s="26">
        <f>B43/0.95</f>
        <v/>
      </c>
      <c r="E43" s="27">
        <f>MIN(100,D43*100)</f>
        <v/>
      </c>
      <c r="F43" s="8">
        <f>E19</f>
        <v/>
      </c>
      <c r="G43" s="27">
        <f>E43*F43/100</f>
        <v/>
      </c>
    </row>
    <row r="44">
      <c r="A44" s="17" t="inlineStr">
        <is>
          <t>Lead Time (days)</t>
        </is>
      </c>
      <c r="B44" s="25">
        <f>O33</f>
        <v/>
      </c>
      <c r="C44" s="17">
        <f>"≤ 21d"</f>
        <v/>
      </c>
      <c r="D44" s="24">
        <f>IF(B44=0,1,MIN(1,21/B44))</f>
        <v/>
      </c>
      <c r="E44" s="25">
        <f>MIN(100,D44*100)</f>
        <v/>
      </c>
      <c r="F44" s="10">
        <f>E20</f>
        <v/>
      </c>
      <c r="G44" s="25">
        <f>E44*F44/100</f>
        <v/>
      </c>
    </row>
    <row r="45">
      <c r="A45" s="13" t="inlineStr">
        <is>
          <t>Responsiveness</t>
        </is>
      </c>
      <c r="B45" s="27">
        <f>O34</f>
        <v/>
      </c>
      <c r="C45" s="13">
        <f>"≤ 24h"</f>
        <v/>
      </c>
      <c r="D45" s="26">
        <f>IF(B45=0,1,MIN(1,24/B45))</f>
        <v/>
      </c>
      <c r="E45" s="27">
        <f>MIN(100,D45*100)</f>
        <v/>
      </c>
      <c r="F45" s="8">
        <f>E21</f>
        <v/>
      </c>
      <c r="G45" s="27">
        <f>E45*F45/100</f>
        <v/>
      </c>
    </row>
    <row r="47">
      <c r="A47" s="29" t="inlineStr">
        <is>
          <t>Total Weighted Score</t>
        </is>
      </c>
      <c r="B47" s="22">
        <f>SUM(G38:G45)</f>
        <v/>
      </c>
      <c r="G47" s="29" t="inlineStr">
        <is>
          <t>Rating</t>
        </is>
      </c>
      <c r="H47" s="30">
        <f>IF(B47&gt;=85,"A — Preferred",IF(B47&gt;=70,"B — Approved",IF(B47&gt;=55,"C — Conditional","D — Disqualified")))</f>
        <v/>
      </c>
    </row>
    <row r="49">
      <c r="A49" s="31" t="inlineStr">
        <is>
          <t>Supplier Scorecard Template  |  Standard: ISO 9001:2015 §9.1 / ASCM SCOR / ISM / CIPS  |  Version: 2.5  |  Generated by Procurement Toolkit</t>
        </is>
      </c>
    </row>
  </sheetData>
  <mergeCells count="14">
    <mergeCell ref="B10:D10"/>
    <mergeCell ref="A12:O12"/>
    <mergeCell ref="A25:O25"/>
    <mergeCell ref="B5:D5"/>
    <mergeCell ref="A2:O2"/>
    <mergeCell ref="B47:F47"/>
    <mergeCell ref="B6:D6"/>
    <mergeCell ref="B8:D8"/>
    <mergeCell ref="A36:O36"/>
    <mergeCell ref="A49:O49"/>
    <mergeCell ref="A1:O1"/>
    <mergeCell ref="B9:D9"/>
    <mergeCell ref="B7:D7"/>
    <mergeCell ref="A4:O4"/>
  </mergeCells>
  <conditionalFormatting sqref="P27:P34">
    <cfRule type="cellIs" priority="1" operator="equal" dxfId="0">
      <formula>"Improving"</formula>
    </cfRule>
    <cfRule type="cellIs" priority="2" operator="equal" dxfId="1">
      <formula>"Stable"</formula>
    </cfRule>
    <cfRule type="cellIs" priority="3" operator="equal" dxfId="2">
      <formula>"Declining"</formula>
    </cfRule>
  </conditionalFormatting>
  <dataValidations count="2">
    <dataValidation sqref="E14:E21" showDropDown="0" showInputMessage="0" showErrorMessage="0" allowBlank="1" type="whole" operator="between">
      <formula1>0</formula1>
      <formula2>100</formula2>
    </dataValidation>
    <dataValidation sqref="P27:P34" showDropDown="0" showInputMessage="0" showErrorMessage="0" allowBlank="1" type="list">
      <formula1>"Improving,Stable,Declining"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&amp;K1E3A8ASupplier Scorecard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2026-06-05T09:24:24Z</dcterms:created>
  <dcterms:modified xmlns:dcterms="http://purl.org/dc/terms/" xmlns:xsi="http://www.w3.org/2001/XMLSchema-instance" xsi:type="dcterms:W3CDTF">2026-06-05T09:24:24Z</dcterms:modified>
</cp:coreProperties>
</file>